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leHenkle\Documents\Projects\Superior, WI\"/>
    </mc:Choice>
  </mc:AlternateContent>
  <xr:revisionPtr revIDLastSave="0" documentId="8_{0E04EAC1-B631-4EA4-9564-B92C0D414C0F}" xr6:coauthVersionLast="47" xr6:coauthVersionMax="47" xr10:uidLastSave="{00000000-0000-0000-0000-000000000000}"/>
  <bookViews>
    <workbookView xWindow="-120" yWindow="-120" windowWidth="20730" windowHeight="11160" xr2:uid="{5FF1BF14-85CE-4CDB-9E44-2178EF12984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2" i="1" l="1"/>
  <c r="M22" i="1"/>
  <c r="N22" i="1"/>
  <c r="O22" i="1"/>
  <c r="P22" i="1"/>
  <c r="Q22" i="1"/>
  <c r="C32" i="1" l="1"/>
  <c r="C33" i="1" s="1"/>
  <c r="D33" i="1"/>
  <c r="D41" i="1"/>
  <c r="D40" i="1"/>
  <c r="D39" i="1"/>
  <c r="D37" i="1"/>
  <c r="D36" i="1"/>
  <c r="D35" i="1"/>
  <c r="C39" i="1"/>
  <c r="C38" i="1"/>
  <c r="D38" i="1" s="1"/>
  <c r="C35" i="1"/>
  <c r="D22" i="1"/>
  <c r="E22" i="1"/>
  <c r="F22" i="1"/>
  <c r="G22" i="1"/>
  <c r="H22" i="1"/>
  <c r="I22" i="1"/>
  <c r="J22" i="1"/>
  <c r="K22" i="1"/>
  <c r="L22" i="1"/>
  <c r="C22" i="1"/>
  <c r="D34" i="1" s="1"/>
  <c r="C34" i="1"/>
  <c r="C42" i="1" l="1"/>
  <c r="D42" i="1"/>
</calcChain>
</file>

<file path=xl/sharedStrings.xml><?xml version="1.0" encoding="utf-8"?>
<sst xmlns="http://schemas.openxmlformats.org/spreadsheetml/2006/main" count="90" uniqueCount="57">
  <si>
    <t>BOM Name</t>
  </si>
  <si>
    <t>DIST-028</t>
  </si>
  <si>
    <t>DIST-027</t>
  </si>
  <si>
    <t>DIST-026</t>
  </si>
  <si>
    <t>DIST-025</t>
  </si>
  <si>
    <t>DIST-016</t>
  </si>
  <si>
    <t>DIST-015</t>
  </si>
  <si>
    <t>DIST-014</t>
  </si>
  <si>
    <t>DIST-013</t>
  </si>
  <si>
    <t>DIST-012</t>
  </si>
  <si>
    <t>DIST-004</t>
  </si>
  <si>
    <t xml:space="preserve">Buried: </t>
  </si>
  <si>
    <t xml:space="preserve">Aerial: </t>
  </si>
  <si>
    <t xml:space="preserve">         -  </t>
  </si>
  <si>
    <t xml:space="preserve">          -  </t>
  </si>
  <si>
    <t>Addresses</t>
  </si>
  <si>
    <t>UNDERGROUND - BURIED LABOR TOTAL</t>
  </si>
  <si>
    <t>SPLICING LABOR TOTAL</t>
  </si>
  <si>
    <t>PATCH PANELS AND CABINETS LABOR TOTAL</t>
  </si>
  <si>
    <t>GENERAL LABOR TOTAL</t>
  </si>
  <si>
    <t>LABOR TOTAL</t>
  </si>
  <si>
    <t>FIBER MATERIAL TOTAL</t>
  </si>
  <si>
    <t>UNDERGROUND MATERIAL TOTAL</t>
  </si>
  <si>
    <t>CLOSURES MATERIAL TOTAL</t>
  </si>
  <si>
    <t>PATCH PANELS AND CABINETS MATERIAL TOTAL</t>
  </si>
  <si>
    <t>MATERIAL TOTAL</t>
  </si>
  <si>
    <t>Total Drop Length</t>
  </si>
  <si>
    <t>Average Drop Length</t>
  </si>
  <si>
    <t>OUTSIDE PLANT CONSTRUCTION</t>
  </si>
  <si>
    <t>FIBER DROPS</t>
  </si>
  <si>
    <t>FIBER HUT</t>
  </si>
  <si>
    <t>CORE &amp; ACCESS ELECTRONICS</t>
  </si>
  <si>
    <t>PROJECT &amp; CONSTRUCTION MANAGEMENT</t>
  </si>
  <si>
    <t>NETWORK MANAGEMENT</t>
  </si>
  <si>
    <t>OUTSIDE PLANT MANAGEMENT</t>
  </si>
  <si>
    <t>WORKING CAPITAL SET ASIDE</t>
  </si>
  <si>
    <t>All Zones</t>
  </si>
  <si>
    <t>Select Zones</t>
  </si>
  <si>
    <t>Include Zone in Project?</t>
  </si>
  <si>
    <t>y</t>
  </si>
  <si>
    <t>TOTAL PROJECT</t>
  </si>
  <si>
    <t>n</t>
  </si>
  <si>
    <t>HOMES WITH ACCESS AVAILABLE</t>
  </si>
  <si>
    <t>HOMES CONNECTED</t>
  </si>
  <si>
    <t>SUBTOTAL: OUTSIDE PLANT CONSTRUCTION</t>
  </si>
  <si>
    <t>SUBTOTAL: FIBER DROP CONSTRUCTION</t>
  </si>
  <si>
    <t>DIST-008</t>
  </si>
  <si>
    <t>DIST-009</t>
  </si>
  <si>
    <t>DIST-010</t>
  </si>
  <si>
    <t>DIST-011</t>
  </si>
  <si>
    <t>DIST-007</t>
  </si>
  <si>
    <t>BILLINGS PARK</t>
  </si>
  <si>
    <t>DOWNTOWN</t>
  </si>
  <si>
    <t>TIF</t>
  </si>
  <si>
    <t>Percent of Build</t>
  </si>
  <si>
    <t>9, 16</t>
  </si>
  <si>
    <t>2% + Hut Placement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</si>
</sst>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onsolas"/>
      <family val="3"/>
    </font>
    <font>
      <sz val="10"/>
      <name val="Courier New"/>
      <family val="3"/>
    </font>
    <font>
      <sz val="10"/>
      <color rgb="FF305496"/>
      <name val="Consolas"/>
      <family val="2"/>
    </font>
    <font>
      <sz val="12"/>
      <color theme="1"/>
      <name val="Arial"/>
      <family val="2"/>
    </font>
    <font>
      <b/>
      <sz val="10"/>
      <color rgb="FFFFFF00"/>
      <name val="Courier New"/>
      <family val="3"/>
    </font>
    <font>
      <b/>
      <sz val="10"/>
      <name val="Courier New"/>
      <family val="3"/>
    </font>
    <font>
      <sz val="11"/>
      <color theme="1"/>
      <name val="Calibri"/>
      <family val="2"/>
    </font>
    <font>
      <b/>
      <sz val="10"/>
      <color rgb="FF000000"/>
      <name val="Consolas"/>
      <family val="3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002060"/>
        <bgColor rgb="FFFFFFFF"/>
      </patternFill>
    </fill>
    <fill>
      <patternFill patternType="solid">
        <fgColor theme="7" tint="0.39997558519241921"/>
        <bgColor rgb="FFFFFFFF"/>
      </patternFill>
    </fill>
    <fill>
      <patternFill patternType="solid">
        <fgColor rgb="FFFFD966"/>
        <bgColor rgb="FFFFFFFF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</cellStyleXfs>
  <cellXfs count="38">
    <xf numFmtId="0" fontId="0" fillId="0" borderId="0" xfId="0"/>
    <xf numFmtId="0" fontId="2" fillId="0" borderId="0" xfId="0" applyFont="1"/>
    <xf numFmtId="164" fontId="3" fillId="2" borderId="0" xfId="1" applyNumberFormat="1" applyFont="1" applyFill="1" applyAlignment="1">
      <alignment horizontal="left"/>
    </xf>
    <xf numFmtId="164" fontId="2" fillId="0" borderId="0" xfId="1" applyNumberFormat="1" applyFont="1" applyAlignment="1"/>
    <xf numFmtId="164" fontId="0" fillId="0" borderId="0" xfId="1" applyNumberFormat="1" applyFont="1"/>
    <xf numFmtId="3" fontId="4" fillId="3" borderId="0" xfId="0" applyNumberFormat="1" applyFont="1" applyFill="1"/>
    <xf numFmtId="0" fontId="3" fillId="2" borderId="0" xfId="3" applyFont="1" applyFill="1" applyAlignment="1">
      <alignment horizontal="left"/>
    </xf>
    <xf numFmtId="0" fontId="4" fillId="3" borderId="0" xfId="0" applyFont="1" applyFill="1"/>
    <xf numFmtId="0" fontId="6" fillId="4" borderId="1" xfId="3" applyFont="1" applyFill="1" applyBorder="1" applyAlignment="1" applyProtection="1">
      <alignment horizontal="right" vertical="center"/>
      <protection locked="0"/>
    </xf>
    <xf numFmtId="0" fontId="7" fillId="5" borderId="1" xfId="3" applyFont="1" applyFill="1" applyBorder="1" applyAlignment="1" applyProtection="1">
      <alignment horizontal="right" vertical="center"/>
      <protection locked="0"/>
    </xf>
    <xf numFmtId="0" fontId="6" fillId="4" borderId="0" xfId="3" applyFont="1" applyFill="1" applyAlignment="1" applyProtection="1">
      <alignment horizontal="right" vertical="center"/>
      <protection locked="0"/>
    </xf>
    <xf numFmtId="2" fontId="0" fillId="0" borderId="0" xfId="0" applyNumberFormat="1"/>
    <xf numFmtId="44" fontId="0" fillId="0" borderId="0" xfId="0" applyNumberFormat="1"/>
    <xf numFmtId="165" fontId="0" fillId="0" borderId="0" xfId="2" applyNumberFormat="1" applyFont="1" applyFill="1" applyBorder="1"/>
    <xf numFmtId="165" fontId="0" fillId="0" borderId="0" xfId="2" applyNumberFormat="1" applyFont="1"/>
    <xf numFmtId="0" fontId="6" fillId="0" borderId="0" xfId="3" applyFont="1" applyFill="1" applyAlignment="1" applyProtection="1">
      <alignment horizontal="right" vertical="center"/>
      <protection locked="0"/>
    </xf>
    <xf numFmtId="165" fontId="0" fillId="0" borderId="0" xfId="0" applyNumberFormat="1"/>
    <xf numFmtId="0" fontId="6" fillId="4" borderId="0" xfId="0" applyFont="1" applyFill="1" applyAlignment="1" applyProtection="1">
      <alignment horizontal="right" vertical="center"/>
      <protection locked="0"/>
    </xf>
    <xf numFmtId="164" fontId="4" fillId="3" borderId="0" xfId="1" applyNumberFormat="1" applyFont="1" applyFill="1"/>
    <xf numFmtId="0" fontId="7" fillId="6" borderId="1" xfId="0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center"/>
    </xf>
    <xf numFmtId="44" fontId="0" fillId="0" borderId="0" xfId="0" applyNumberFormat="1" applyAlignment="1">
      <alignment horizontal="center"/>
    </xf>
    <xf numFmtId="164" fontId="8" fillId="0" borderId="0" xfId="3" applyNumberFormat="1" applyFont="1" applyFill="1" applyAlignment="1" applyProtection="1">
      <alignment horizontal="right" vertical="center"/>
      <protection locked="0"/>
    </xf>
    <xf numFmtId="0" fontId="8" fillId="0" borderId="0" xfId="3" applyFont="1" applyFill="1" applyAlignment="1" applyProtection="1">
      <alignment horizontal="right" vertical="center"/>
      <protection locked="0"/>
    </xf>
    <xf numFmtId="164" fontId="8" fillId="0" borderId="0" xfId="1" applyNumberFormat="1" applyFont="1" applyFill="1" applyAlignment="1" applyProtection="1">
      <alignment horizontal="right" vertical="center"/>
      <protection locked="0"/>
    </xf>
    <xf numFmtId="0" fontId="9" fillId="7" borderId="0" xfId="0" applyFont="1" applyFill="1" applyAlignment="1">
      <alignment horizontal="center"/>
    </xf>
    <xf numFmtId="0" fontId="9" fillId="7" borderId="2" xfId="0" applyFont="1" applyFill="1" applyBorder="1" applyAlignment="1">
      <alignment horizontal="center"/>
    </xf>
    <xf numFmtId="3" fontId="4" fillId="3" borderId="2" xfId="0" applyNumberFormat="1" applyFont="1" applyFill="1" applyBorder="1"/>
    <xf numFmtId="0" fontId="4" fillId="3" borderId="2" xfId="0" applyFont="1" applyFill="1" applyBorder="1"/>
    <xf numFmtId="164" fontId="4" fillId="3" borderId="2" xfId="1" applyNumberFormat="1" applyFont="1" applyFill="1" applyBorder="1"/>
    <xf numFmtId="165" fontId="0" fillId="0" borderId="2" xfId="2" applyNumberFormat="1" applyFont="1" applyBorder="1"/>
    <xf numFmtId="164" fontId="0" fillId="0" borderId="2" xfId="1" applyNumberFormat="1" applyFont="1" applyBorder="1"/>
    <xf numFmtId="2" fontId="0" fillId="0" borderId="2" xfId="0" applyNumberFormat="1" applyBorder="1"/>
    <xf numFmtId="44" fontId="0" fillId="0" borderId="2" xfId="0" applyNumberFormat="1" applyBorder="1" applyAlignment="1">
      <alignment horizontal="center"/>
    </xf>
    <xf numFmtId="44" fontId="0" fillId="0" borderId="2" xfId="0" applyNumberFormat="1" applyBorder="1"/>
    <xf numFmtId="0" fontId="0" fillId="0" borderId="2" xfId="0" applyBorder="1"/>
    <xf numFmtId="9" fontId="0" fillId="0" borderId="0" xfId="0" applyNumberFormat="1"/>
    <xf numFmtId="9" fontId="0" fillId="0" borderId="0" xfId="0" applyNumberFormat="1" applyAlignment="1">
      <alignment horizontal="right"/>
    </xf>
  </cellXfs>
  <cellStyles count="4">
    <cellStyle name="Comma" xfId="1" builtinId="3"/>
    <cellStyle name="Currency" xfId="2" builtinId="4"/>
    <cellStyle name="Normal" xfId="0" builtinId="0"/>
    <cellStyle name="Normal 65 2" xfId="3" xr:uid="{6235A357-802D-4519-8E76-AD4C412A0B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DF13A-1F6A-4A62-893B-1320413C4000}">
  <dimension ref="A1:Q42"/>
  <sheetViews>
    <sheetView tabSelected="1" topLeftCell="C1" zoomScale="115" zoomScaleNormal="115" workbookViewId="0">
      <selection activeCell="O9" sqref="O9"/>
    </sheetView>
  </sheetViews>
  <sheetFormatPr defaultColWidth="8.85546875" defaultRowHeight="15" x14ac:dyDescent="0.25"/>
  <cols>
    <col min="2" max="2" width="48" bestFit="1" customWidth="1"/>
    <col min="3" max="3" width="13.7109375" bestFit="1" customWidth="1"/>
    <col min="4" max="12" width="14.140625" bestFit="1" customWidth="1"/>
    <col min="13" max="13" width="14.140625" style="35" bestFit="1" customWidth="1"/>
    <col min="14" max="17" width="14.140625" bestFit="1" customWidth="1"/>
  </cols>
  <sheetData>
    <row r="1" spans="1:17" x14ac:dyDescent="0.25">
      <c r="B1" s="1" t="s">
        <v>0</v>
      </c>
      <c r="C1" s="25" t="s">
        <v>1</v>
      </c>
      <c r="D1" s="25" t="s">
        <v>2</v>
      </c>
      <c r="E1" s="25" t="s">
        <v>3</v>
      </c>
      <c r="F1" s="25" t="s">
        <v>4</v>
      </c>
      <c r="G1" s="25" t="s">
        <v>5</v>
      </c>
      <c r="H1" s="25" t="s">
        <v>6</v>
      </c>
      <c r="I1" s="25" t="s">
        <v>7</v>
      </c>
      <c r="J1" s="25" t="s">
        <v>8</v>
      </c>
      <c r="K1" s="25" t="s">
        <v>9</v>
      </c>
      <c r="L1" s="25" t="s">
        <v>10</v>
      </c>
      <c r="M1" s="26" t="s">
        <v>46</v>
      </c>
      <c r="N1" s="25" t="s">
        <v>47</v>
      </c>
      <c r="O1" s="25" t="s">
        <v>48</v>
      </c>
      <c r="P1" s="25" t="s">
        <v>49</v>
      </c>
      <c r="Q1" s="25" t="s">
        <v>50</v>
      </c>
    </row>
    <row r="2" spans="1:17" x14ac:dyDescent="0.25">
      <c r="B2" s="1"/>
      <c r="C2" s="25" t="s">
        <v>51</v>
      </c>
      <c r="D2" s="25" t="s">
        <v>51</v>
      </c>
      <c r="E2" s="25" t="s">
        <v>51</v>
      </c>
      <c r="F2" s="25" t="s">
        <v>51</v>
      </c>
      <c r="G2" s="25" t="s">
        <v>51</v>
      </c>
      <c r="H2" s="25" t="s">
        <v>51</v>
      </c>
      <c r="I2" s="25" t="s">
        <v>51</v>
      </c>
      <c r="J2" s="25" t="s">
        <v>51</v>
      </c>
      <c r="K2" s="25" t="s">
        <v>51</v>
      </c>
      <c r="L2" s="25" t="s">
        <v>51</v>
      </c>
      <c r="M2" s="26" t="s">
        <v>52</v>
      </c>
      <c r="N2" s="25" t="s">
        <v>52</v>
      </c>
      <c r="O2" s="25" t="s">
        <v>52</v>
      </c>
      <c r="P2" s="25" t="s">
        <v>52</v>
      </c>
      <c r="Q2" s="25" t="s">
        <v>52</v>
      </c>
    </row>
    <row r="3" spans="1:17" x14ac:dyDescent="0.25">
      <c r="A3" s="2" t="s">
        <v>11</v>
      </c>
      <c r="B3" s="3"/>
      <c r="C3" s="5">
        <v>15509</v>
      </c>
      <c r="D3" s="5">
        <v>21619</v>
      </c>
      <c r="E3" s="5">
        <v>15506</v>
      </c>
      <c r="F3" s="5">
        <v>15399</v>
      </c>
      <c r="G3" s="5">
        <v>18260</v>
      </c>
      <c r="H3" s="5">
        <v>20249</v>
      </c>
      <c r="I3" s="5">
        <v>17527</v>
      </c>
      <c r="J3" s="5">
        <v>16724</v>
      </c>
      <c r="K3" s="5">
        <v>28455</v>
      </c>
      <c r="L3" s="5">
        <v>13393</v>
      </c>
      <c r="M3" s="27">
        <v>17887</v>
      </c>
      <c r="N3" s="5">
        <v>23791</v>
      </c>
      <c r="O3" s="5">
        <v>17322</v>
      </c>
      <c r="P3" s="5">
        <v>17004</v>
      </c>
      <c r="Q3" s="5">
        <v>12597</v>
      </c>
    </row>
    <row r="4" spans="1:17" x14ac:dyDescent="0.25">
      <c r="A4" s="6" t="s">
        <v>12</v>
      </c>
      <c r="B4" s="1"/>
      <c r="C4" s="7" t="s">
        <v>13</v>
      </c>
      <c r="D4" s="7" t="s">
        <v>14</v>
      </c>
      <c r="E4" s="7" t="s">
        <v>14</v>
      </c>
      <c r="F4" s="7" t="s">
        <v>14</v>
      </c>
      <c r="G4" s="7" t="s">
        <v>14</v>
      </c>
      <c r="H4" s="7" t="s">
        <v>14</v>
      </c>
      <c r="I4" s="7">
        <v>723</v>
      </c>
      <c r="J4" s="7" t="s">
        <v>14</v>
      </c>
      <c r="K4" s="7" t="s">
        <v>14</v>
      </c>
      <c r="L4" s="7" t="s">
        <v>14</v>
      </c>
      <c r="M4" s="28">
        <v>471</v>
      </c>
      <c r="N4" s="7">
        <v>1505</v>
      </c>
      <c r="O4" s="7">
        <v>302</v>
      </c>
      <c r="P4" s="7">
        <v>1555</v>
      </c>
      <c r="Q4" s="7">
        <v>8267</v>
      </c>
    </row>
    <row r="5" spans="1:17" x14ac:dyDescent="0.25">
      <c r="A5" t="s">
        <v>15</v>
      </c>
      <c r="B5" s="1"/>
      <c r="C5" s="18">
        <v>126</v>
      </c>
      <c r="D5" s="18">
        <v>185</v>
      </c>
      <c r="E5" s="18">
        <v>139</v>
      </c>
      <c r="F5" s="18">
        <v>125</v>
      </c>
      <c r="G5" s="18">
        <v>145</v>
      </c>
      <c r="H5" s="18">
        <v>201</v>
      </c>
      <c r="I5" s="18">
        <v>206</v>
      </c>
      <c r="J5" s="18">
        <v>209</v>
      </c>
      <c r="K5" s="18">
        <v>190</v>
      </c>
      <c r="L5" s="18">
        <v>20</v>
      </c>
      <c r="M5" s="29">
        <v>245</v>
      </c>
      <c r="N5" s="18">
        <v>265</v>
      </c>
      <c r="O5" s="18">
        <v>232</v>
      </c>
      <c r="P5" s="18">
        <v>198</v>
      </c>
      <c r="Q5" s="18">
        <v>213</v>
      </c>
    </row>
    <row r="7" spans="1:17" x14ac:dyDescent="0.25">
      <c r="B7" t="s">
        <v>53</v>
      </c>
      <c r="L7" s="37" t="s">
        <v>55</v>
      </c>
      <c r="O7">
        <v>11</v>
      </c>
    </row>
    <row r="8" spans="1:17" x14ac:dyDescent="0.25">
      <c r="B8" t="s">
        <v>54</v>
      </c>
      <c r="L8" s="36">
        <v>1</v>
      </c>
      <c r="O8" s="36" t="s">
        <v>56</v>
      </c>
    </row>
    <row r="10" spans="1:17" x14ac:dyDescent="0.25">
      <c r="B10" s="8" t="s">
        <v>16</v>
      </c>
      <c r="C10" s="13">
        <v>325552.32999999996</v>
      </c>
      <c r="D10" s="13">
        <v>453377.12</v>
      </c>
      <c r="E10" s="13">
        <v>325492.43</v>
      </c>
      <c r="F10" s="13">
        <v>322982.03999999998</v>
      </c>
      <c r="G10" s="13">
        <v>383020.34</v>
      </c>
      <c r="H10" s="13">
        <v>425267.81</v>
      </c>
      <c r="I10" s="13">
        <v>380956.75</v>
      </c>
      <c r="J10" s="13">
        <v>351264.8</v>
      </c>
      <c r="K10" s="14">
        <v>596831.97</v>
      </c>
      <c r="L10" s="14">
        <v>281396.8</v>
      </c>
      <c r="M10" s="30">
        <v>391289.91</v>
      </c>
      <c r="N10" s="14">
        <v>515163.93999999994</v>
      </c>
      <c r="O10" s="14">
        <v>378736.52999999997</v>
      </c>
      <c r="P10" s="14">
        <v>369006.93999999994</v>
      </c>
      <c r="Q10" s="14">
        <v>273148.55000000005</v>
      </c>
    </row>
    <row r="11" spans="1:17" x14ac:dyDescent="0.25">
      <c r="B11" s="8" t="s">
        <v>17</v>
      </c>
      <c r="C11" s="13">
        <v>34380</v>
      </c>
      <c r="D11" s="13">
        <v>42248</v>
      </c>
      <c r="E11" s="13">
        <v>36256</v>
      </c>
      <c r="F11" s="13">
        <v>34328</v>
      </c>
      <c r="G11" s="13">
        <v>37168</v>
      </c>
      <c r="H11" s="13">
        <v>54732</v>
      </c>
      <c r="I11" s="13">
        <v>66224</v>
      </c>
      <c r="J11" s="13">
        <v>55748</v>
      </c>
      <c r="K11" s="14">
        <v>42508</v>
      </c>
      <c r="L11" s="14">
        <v>21068</v>
      </c>
      <c r="M11" s="30">
        <v>71252</v>
      </c>
      <c r="N11" s="14">
        <v>74092</v>
      </c>
      <c r="O11" s="14">
        <v>69376</v>
      </c>
      <c r="P11" s="14">
        <v>54756</v>
      </c>
      <c r="Q11" s="14">
        <v>67188</v>
      </c>
    </row>
    <row r="12" spans="1:17" x14ac:dyDescent="0.25">
      <c r="B12" s="8" t="s">
        <v>18</v>
      </c>
      <c r="C12" s="13">
        <v>2500</v>
      </c>
      <c r="D12" s="13">
        <v>2500</v>
      </c>
      <c r="E12" s="13">
        <v>2500</v>
      </c>
      <c r="F12" s="13">
        <v>2500</v>
      </c>
      <c r="G12" s="13">
        <v>2500</v>
      </c>
      <c r="H12" s="13">
        <v>2500</v>
      </c>
      <c r="I12" s="13">
        <v>2500</v>
      </c>
      <c r="J12" s="13">
        <v>2500</v>
      </c>
      <c r="K12" s="14">
        <v>2500</v>
      </c>
      <c r="L12" s="14">
        <v>2500</v>
      </c>
      <c r="M12" s="30">
        <v>2500</v>
      </c>
      <c r="N12" s="14">
        <v>2500</v>
      </c>
      <c r="O12" s="14">
        <v>2500</v>
      </c>
      <c r="P12" s="14">
        <v>2500</v>
      </c>
      <c r="Q12" s="14">
        <v>2500</v>
      </c>
    </row>
    <row r="13" spans="1:17" x14ac:dyDescent="0.25">
      <c r="B13" s="8" t="s">
        <v>19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  <c r="J13" s="13">
        <v>0</v>
      </c>
      <c r="K13" s="14">
        <v>0</v>
      </c>
      <c r="L13" s="14">
        <v>0</v>
      </c>
      <c r="M13" s="30">
        <v>0</v>
      </c>
      <c r="N13" s="14">
        <v>0</v>
      </c>
      <c r="O13" s="14">
        <v>0</v>
      </c>
      <c r="P13" s="14">
        <v>0</v>
      </c>
      <c r="Q13" s="14">
        <v>0</v>
      </c>
    </row>
    <row r="14" spans="1:17" x14ac:dyDescent="0.25">
      <c r="B14" s="9" t="s">
        <v>20</v>
      </c>
      <c r="C14" s="13">
        <v>362432.32999999996</v>
      </c>
      <c r="D14" s="13">
        <v>498125.12</v>
      </c>
      <c r="E14" s="13">
        <v>364248.43</v>
      </c>
      <c r="F14" s="13">
        <v>359810.04</v>
      </c>
      <c r="G14" s="13">
        <v>422688.34</v>
      </c>
      <c r="H14" s="13">
        <v>482499.81</v>
      </c>
      <c r="I14" s="13">
        <v>455878.54</v>
      </c>
      <c r="J14" s="13">
        <v>409512.8</v>
      </c>
      <c r="K14" s="14">
        <v>641839.97</v>
      </c>
      <c r="L14" s="14">
        <v>304964.8</v>
      </c>
      <c r="M14" s="30">
        <v>469434.17</v>
      </c>
      <c r="N14" s="14">
        <v>602874.23</v>
      </c>
      <c r="O14" s="14">
        <v>454184.6</v>
      </c>
      <c r="P14" s="14">
        <v>437623.67999999993</v>
      </c>
      <c r="Q14" s="14">
        <v>395837.36000000004</v>
      </c>
    </row>
    <row r="15" spans="1:17" x14ac:dyDescent="0.25"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30"/>
      <c r="N15" s="14"/>
      <c r="O15" s="14"/>
      <c r="P15" s="14"/>
      <c r="Q15" s="14"/>
    </row>
    <row r="16" spans="1:17" x14ac:dyDescent="0.25">
      <c r="B16" s="8" t="s">
        <v>21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31742.92</v>
      </c>
      <c r="J16" s="13">
        <v>0</v>
      </c>
      <c r="K16" s="14">
        <v>0</v>
      </c>
      <c r="L16" s="14">
        <v>0</v>
      </c>
      <c r="M16" s="30">
        <v>32066.11</v>
      </c>
      <c r="N16" s="14">
        <v>43783.03</v>
      </c>
      <c r="O16" s="14">
        <v>30778.48</v>
      </c>
      <c r="P16" s="14">
        <v>32019.940000000002</v>
      </c>
      <c r="Q16" s="14">
        <v>33724.619999999995</v>
      </c>
    </row>
    <row r="17" spans="2:17" x14ac:dyDescent="0.25">
      <c r="B17" s="8" t="s">
        <v>22</v>
      </c>
      <c r="C17" s="13">
        <v>105487.55</v>
      </c>
      <c r="D17" s="13">
        <v>146401.20000000001</v>
      </c>
      <c r="E17" s="13">
        <v>105475.4</v>
      </c>
      <c r="F17" s="13">
        <v>104332.95</v>
      </c>
      <c r="G17" s="13">
        <v>123750.54999999999</v>
      </c>
      <c r="H17" s="13">
        <v>137926.45000000001</v>
      </c>
      <c r="I17" s="13">
        <v>128958.39999999999</v>
      </c>
      <c r="J17" s="13">
        <v>113918.35</v>
      </c>
      <c r="K17" s="14">
        <v>192841.45</v>
      </c>
      <c r="L17" s="14">
        <v>91376.3</v>
      </c>
      <c r="M17" s="30">
        <v>133678.25</v>
      </c>
      <c r="N17" s="14">
        <v>173250.55</v>
      </c>
      <c r="O17" s="14">
        <v>129100.15</v>
      </c>
      <c r="P17" s="14">
        <v>124776.7</v>
      </c>
      <c r="Q17" s="14">
        <v>92162.35</v>
      </c>
    </row>
    <row r="18" spans="2:17" x14ac:dyDescent="0.25">
      <c r="B18" s="8" t="s">
        <v>23</v>
      </c>
      <c r="C18" s="13">
        <v>6600</v>
      </c>
      <c r="D18" s="13">
        <v>9850</v>
      </c>
      <c r="E18" s="13">
        <v>7425</v>
      </c>
      <c r="F18" s="13">
        <v>6600</v>
      </c>
      <c r="G18" s="13">
        <v>7825</v>
      </c>
      <c r="H18" s="13">
        <v>10775</v>
      </c>
      <c r="I18" s="13">
        <v>10775</v>
      </c>
      <c r="J18" s="13">
        <v>11175</v>
      </c>
      <c r="K18" s="14">
        <v>9850</v>
      </c>
      <c r="L18" s="14">
        <v>1325</v>
      </c>
      <c r="M18" s="30">
        <v>12800</v>
      </c>
      <c r="N18" s="14">
        <v>14025</v>
      </c>
      <c r="O18" s="14">
        <v>12000</v>
      </c>
      <c r="P18" s="14">
        <v>10250</v>
      </c>
      <c r="Q18" s="14">
        <v>11175</v>
      </c>
    </row>
    <row r="19" spans="2:17" x14ac:dyDescent="0.25">
      <c r="B19" s="8" t="s">
        <v>24</v>
      </c>
      <c r="C19" s="13">
        <v>9800</v>
      </c>
      <c r="D19" s="13">
        <v>9800</v>
      </c>
      <c r="E19" s="13">
        <v>9800</v>
      </c>
      <c r="F19" s="13">
        <v>9800</v>
      </c>
      <c r="G19" s="13">
        <v>9800</v>
      </c>
      <c r="H19" s="13">
        <v>9800</v>
      </c>
      <c r="I19" s="13">
        <v>9800</v>
      </c>
      <c r="J19" s="13">
        <v>9800</v>
      </c>
      <c r="K19" s="14">
        <v>9800</v>
      </c>
      <c r="L19" s="14">
        <v>9800</v>
      </c>
      <c r="M19" s="30">
        <v>9800</v>
      </c>
      <c r="N19" s="14">
        <v>9800</v>
      </c>
      <c r="O19" s="14">
        <v>9800</v>
      </c>
      <c r="P19" s="14">
        <v>9800</v>
      </c>
      <c r="Q19" s="14">
        <v>9800</v>
      </c>
    </row>
    <row r="20" spans="2:17" x14ac:dyDescent="0.25">
      <c r="B20" s="9" t="s">
        <v>25</v>
      </c>
      <c r="C20" s="13">
        <v>121887.55</v>
      </c>
      <c r="D20" s="13">
        <v>166051.20000000001</v>
      </c>
      <c r="E20" s="13">
        <v>122700.4</v>
      </c>
      <c r="F20" s="13">
        <v>120732.95</v>
      </c>
      <c r="G20" s="13">
        <v>141375.54999999999</v>
      </c>
      <c r="H20" s="13">
        <v>158501.45000000001</v>
      </c>
      <c r="I20" s="13">
        <v>181805.85</v>
      </c>
      <c r="J20" s="13">
        <v>134893.35</v>
      </c>
      <c r="K20" s="14">
        <v>212491.45</v>
      </c>
      <c r="L20" s="14">
        <v>102501.3</v>
      </c>
      <c r="M20" s="30">
        <v>188711.16999999998</v>
      </c>
      <c r="N20" s="14">
        <v>241879.12999999998</v>
      </c>
      <c r="O20" s="14">
        <v>181981.85</v>
      </c>
      <c r="P20" s="14">
        <v>177872.69</v>
      </c>
      <c r="Q20" s="14">
        <v>151551.34</v>
      </c>
    </row>
    <row r="21" spans="2:17" x14ac:dyDescent="0.25"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30"/>
      <c r="N21" s="14"/>
      <c r="O21" s="14"/>
      <c r="P21" s="14"/>
      <c r="Q21" s="14"/>
    </row>
    <row r="22" spans="2:17" x14ac:dyDescent="0.25">
      <c r="B22" s="9" t="s">
        <v>44</v>
      </c>
      <c r="C22" s="14">
        <f>C14+C20</f>
        <v>484319.87999999995</v>
      </c>
      <c r="D22" s="14">
        <f t="shared" ref="D22:Q22" si="0">D14+D20</f>
        <v>664176.32000000007</v>
      </c>
      <c r="E22" s="14">
        <f t="shared" si="0"/>
        <v>486948.82999999996</v>
      </c>
      <c r="F22" s="14">
        <f t="shared" si="0"/>
        <v>480542.99</v>
      </c>
      <c r="G22" s="14">
        <f t="shared" si="0"/>
        <v>564063.89</v>
      </c>
      <c r="H22" s="14">
        <f t="shared" si="0"/>
        <v>641001.26</v>
      </c>
      <c r="I22" s="14">
        <f t="shared" si="0"/>
        <v>637684.39</v>
      </c>
      <c r="J22" s="14">
        <f t="shared" si="0"/>
        <v>544406.15</v>
      </c>
      <c r="K22" s="14">
        <f t="shared" si="0"/>
        <v>854331.41999999993</v>
      </c>
      <c r="L22" s="14">
        <f t="shared" si="0"/>
        <v>407466.1</v>
      </c>
      <c r="M22" s="30">
        <f t="shared" si="0"/>
        <v>658145.34</v>
      </c>
      <c r="N22" s="14">
        <f t="shared" si="0"/>
        <v>844753.36</v>
      </c>
      <c r="O22" s="14">
        <f t="shared" si="0"/>
        <v>636166.44999999995</v>
      </c>
      <c r="P22" s="14">
        <f t="shared" si="0"/>
        <v>615496.36999999988</v>
      </c>
      <c r="Q22" s="14">
        <f t="shared" si="0"/>
        <v>547388.70000000007</v>
      </c>
    </row>
    <row r="23" spans="2:17" x14ac:dyDescent="0.25"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30"/>
      <c r="N23" s="14"/>
      <c r="O23" s="14"/>
      <c r="P23" s="14"/>
      <c r="Q23" s="14"/>
    </row>
    <row r="24" spans="2:17" x14ac:dyDescent="0.25">
      <c r="B24" s="8" t="s">
        <v>26</v>
      </c>
      <c r="C24" s="4">
        <v>19478</v>
      </c>
      <c r="D24" s="4">
        <v>19478</v>
      </c>
      <c r="E24" s="4">
        <v>23123</v>
      </c>
      <c r="F24" s="4">
        <v>24728</v>
      </c>
      <c r="G24" s="4">
        <v>26264</v>
      </c>
      <c r="H24" s="4">
        <v>32683</v>
      </c>
      <c r="I24" s="4">
        <v>32367</v>
      </c>
      <c r="J24" s="4">
        <v>32520</v>
      </c>
      <c r="K24" s="4">
        <v>31666</v>
      </c>
      <c r="L24" s="4">
        <v>7965</v>
      </c>
      <c r="M24" s="31">
        <v>37204</v>
      </c>
      <c r="N24" s="4">
        <v>32951</v>
      </c>
      <c r="O24" s="4">
        <v>34887</v>
      </c>
      <c r="P24" s="4">
        <v>30620</v>
      </c>
      <c r="Q24" s="4">
        <v>35659</v>
      </c>
    </row>
    <row r="25" spans="2:17" x14ac:dyDescent="0.25">
      <c r="B25" s="10" t="s">
        <v>27</v>
      </c>
      <c r="C25" s="11">
        <v>154.5873015873016</v>
      </c>
      <c r="D25" s="11">
        <v>105.28648648648648</v>
      </c>
      <c r="E25" s="11">
        <v>166.35251798561151</v>
      </c>
      <c r="F25" s="11">
        <v>197.82400000000001</v>
      </c>
      <c r="G25" s="11">
        <v>181.13103448275862</v>
      </c>
      <c r="H25" s="11">
        <v>162.60199004975124</v>
      </c>
      <c r="I25" s="11">
        <v>157.12135922330097</v>
      </c>
      <c r="J25" s="11">
        <v>155.5980861244019</v>
      </c>
      <c r="K25" s="11">
        <v>166.66315789473686</v>
      </c>
      <c r="L25" s="11">
        <v>398.24</v>
      </c>
      <c r="M25" s="32">
        <v>151.85</v>
      </c>
      <c r="N25" s="11">
        <v>124.34</v>
      </c>
      <c r="O25" s="11">
        <v>150.37</v>
      </c>
      <c r="P25" s="11">
        <v>154.65</v>
      </c>
      <c r="Q25" s="11">
        <v>167.41</v>
      </c>
    </row>
    <row r="26" spans="2:17" x14ac:dyDescent="0.25">
      <c r="B26" s="15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32"/>
      <c r="N26" s="11"/>
      <c r="O26" s="11"/>
      <c r="P26" s="11"/>
      <c r="Q26" s="11"/>
    </row>
    <row r="27" spans="2:17" x14ac:dyDescent="0.25">
      <c r="B27" s="19" t="s">
        <v>45</v>
      </c>
      <c r="C27" s="14">
        <v>65520</v>
      </c>
      <c r="D27" s="14">
        <v>96200</v>
      </c>
      <c r="E27" s="14">
        <v>72280</v>
      </c>
      <c r="F27" s="14">
        <v>65000</v>
      </c>
      <c r="G27" s="14">
        <v>75400</v>
      </c>
      <c r="H27" s="14">
        <v>104520</v>
      </c>
      <c r="I27" s="14">
        <v>107120</v>
      </c>
      <c r="J27" s="14">
        <v>108680</v>
      </c>
      <c r="K27" s="14">
        <v>98800</v>
      </c>
      <c r="L27" s="14">
        <v>10400</v>
      </c>
      <c r="M27" s="30">
        <v>127400</v>
      </c>
      <c r="N27" s="14">
        <v>137800</v>
      </c>
      <c r="O27" s="14">
        <v>120640</v>
      </c>
      <c r="P27" s="14">
        <v>102960</v>
      </c>
      <c r="Q27" s="14">
        <v>110760</v>
      </c>
    </row>
    <row r="28" spans="2:17" x14ac:dyDescent="0.25"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30"/>
      <c r="N28" s="14"/>
      <c r="O28" s="14"/>
      <c r="P28" s="14"/>
      <c r="Q28" s="14"/>
    </row>
    <row r="29" spans="2:17" x14ac:dyDescent="0.25">
      <c r="B29" s="10" t="s">
        <v>38</v>
      </c>
      <c r="C29" s="20" t="s">
        <v>39</v>
      </c>
      <c r="D29" s="20" t="s">
        <v>39</v>
      </c>
      <c r="E29" s="20" t="s">
        <v>39</v>
      </c>
      <c r="F29" s="20" t="s">
        <v>39</v>
      </c>
      <c r="G29" s="20" t="s">
        <v>41</v>
      </c>
      <c r="H29" s="20" t="s">
        <v>41</v>
      </c>
      <c r="I29" s="20" t="s">
        <v>41</v>
      </c>
      <c r="J29" s="20" t="s">
        <v>41</v>
      </c>
      <c r="K29" s="20" t="s">
        <v>41</v>
      </c>
      <c r="L29" s="21" t="s">
        <v>41</v>
      </c>
      <c r="M29" s="33" t="s">
        <v>41</v>
      </c>
      <c r="N29" s="21" t="s">
        <v>41</v>
      </c>
      <c r="O29" s="21" t="s">
        <v>41</v>
      </c>
      <c r="P29" s="21" t="s">
        <v>41</v>
      </c>
      <c r="Q29" s="21" t="s">
        <v>41</v>
      </c>
    </row>
    <row r="30" spans="2:17" x14ac:dyDescent="0.25">
      <c r="L30" s="12"/>
      <c r="M30" s="34"/>
      <c r="N30" s="12"/>
      <c r="O30" s="12"/>
      <c r="P30" s="12"/>
      <c r="Q30" s="12"/>
    </row>
    <row r="31" spans="2:17" x14ac:dyDescent="0.25">
      <c r="C31" s="10" t="s">
        <v>36</v>
      </c>
      <c r="D31" s="10" t="s">
        <v>37</v>
      </c>
      <c r="L31" s="12"/>
      <c r="M31" s="34"/>
      <c r="N31" s="12"/>
      <c r="O31" s="12"/>
      <c r="P31" s="12"/>
      <c r="Q31" s="12"/>
    </row>
    <row r="32" spans="2:17" x14ac:dyDescent="0.25">
      <c r="B32" s="17" t="s">
        <v>42</v>
      </c>
      <c r="C32" s="22">
        <f>SUM(C5:L5)</f>
        <v>1546</v>
      </c>
      <c r="D32" s="23">
        <f ca="1">SUMIF(C29:Q29,"y",C5:L5)</f>
        <v>575</v>
      </c>
      <c r="L32" s="12"/>
      <c r="M32" s="34"/>
      <c r="N32" s="12"/>
      <c r="O32" s="12"/>
      <c r="P32" s="12"/>
      <c r="Q32" s="12"/>
    </row>
    <row r="33" spans="2:17" x14ac:dyDescent="0.25">
      <c r="B33" s="17" t="s">
        <v>43</v>
      </c>
      <c r="C33" s="24">
        <f>C32*0.4</f>
        <v>618.40000000000009</v>
      </c>
      <c r="D33" s="24">
        <f ca="1">D32*0.4</f>
        <v>230</v>
      </c>
      <c r="L33" s="12"/>
      <c r="M33" s="34"/>
      <c r="N33" s="12"/>
      <c r="O33" s="12"/>
      <c r="P33" s="12"/>
      <c r="Q33" s="12"/>
    </row>
    <row r="34" spans="2:17" x14ac:dyDescent="0.25">
      <c r="B34" s="10" t="s">
        <v>28</v>
      </c>
      <c r="C34" s="14">
        <f>SUM(C14:L14)+SUM(C20:L20)</f>
        <v>5764941.2299999995</v>
      </c>
      <c r="D34" s="14">
        <f>SUMIF(C29:L29,"y",C22:L22)</f>
        <v>2115988.0199999996</v>
      </c>
      <c r="E34" s="14"/>
      <c r="F34" s="14"/>
      <c r="G34" s="14"/>
      <c r="H34" s="14"/>
      <c r="I34" s="14"/>
      <c r="J34" s="14"/>
      <c r="K34" s="14"/>
      <c r="L34" s="14"/>
      <c r="M34" s="30"/>
      <c r="N34" s="14"/>
      <c r="O34" s="14"/>
      <c r="P34" s="14"/>
      <c r="Q34" s="14"/>
    </row>
    <row r="35" spans="2:17" x14ac:dyDescent="0.25">
      <c r="B35" s="10" t="s">
        <v>29</v>
      </c>
      <c r="C35" s="14">
        <f>SUM(C27:L27)</f>
        <v>803920</v>
      </c>
      <c r="D35" s="14">
        <f>SUMIF(C29:L29,"y",C27:L27)</f>
        <v>299000</v>
      </c>
      <c r="E35" s="14"/>
      <c r="F35" s="14"/>
      <c r="G35" s="14"/>
      <c r="H35" s="14"/>
      <c r="I35" s="14"/>
      <c r="J35" s="14"/>
      <c r="K35" s="14"/>
      <c r="L35" s="14"/>
      <c r="M35" s="30"/>
      <c r="N35" s="14"/>
      <c r="O35" s="14"/>
      <c r="P35" s="14"/>
      <c r="Q35" s="14"/>
    </row>
    <row r="36" spans="2:17" x14ac:dyDescent="0.25">
      <c r="B36" s="10" t="s">
        <v>30</v>
      </c>
      <c r="C36" s="14">
        <v>250000</v>
      </c>
      <c r="D36" s="14">
        <f t="shared" ref="D36:D41" si="1">C36</f>
        <v>250000</v>
      </c>
      <c r="E36" s="14"/>
      <c r="F36" s="14"/>
      <c r="G36" s="14"/>
      <c r="H36" s="14"/>
      <c r="I36" s="14"/>
      <c r="J36" s="14"/>
      <c r="K36" s="14"/>
      <c r="L36" s="14"/>
      <c r="M36" s="30"/>
      <c r="N36" s="14"/>
      <c r="O36" s="14"/>
      <c r="P36" s="14"/>
      <c r="Q36" s="14"/>
    </row>
    <row r="37" spans="2:17" x14ac:dyDescent="0.25">
      <c r="B37" s="10" t="s">
        <v>31</v>
      </c>
      <c r="C37" s="14">
        <v>750000</v>
      </c>
      <c r="D37" s="14">
        <f t="shared" si="1"/>
        <v>750000</v>
      </c>
      <c r="E37" s="14"/>
      <c r="F37" s="14"/>
      <c r="G37" s="14"/>
      <c r="H37" s="14"/>
      <c r="I37" s="14"/>
      <c r="J37" s="14"/>
      <c r="K37" s="14"/>
      <c r="L37" s="14"/>
      <c r="M37" s="30"/>
      <c r="N37" s="14"/>
      <c r="O37" s="14"/>
      <c r="P37" s="14"/>
      <c r="Q37" s="14"/>
    </row>
    <row r="38" spans="2:17" x14ac:dyDescent="0.25">
      <c r="B38" s="10" t="s">
        <v>32</v>
      </c>
      <c r="C38" s="14">
        <f>30000*12</f>
        <v>360000</v>
      </c>
      <c r="D38" s="14">
        <f t="shared" si="1"/>
        <v>360000</v>
      </c>
      <c r="E38" s="14"/>
      <c r="F38" s="14"/>
      <c r="G38" s="14"/>
      <c r="H38" s="14"/>
      <c r="I38" s="14"/>
      <c r="J38" s="14"/>
      <c r="K38" s="14"/>
      <c r="L38" s="14"/>
      <c r="M38" s="30"/>
      <c r="N38" s="14"/>
      <c r="O38" s="14"/>
      <c r="P38" s="14"/>
      <c r="Q38" s="14"/>
    </row>
    <row r="39" spans="2:17" x14ac:dyDescent="0.25">
      <c r="B39" s="10" t="s">
        <v>33</v>
      </c>
      <c r="C39" s="14">
        <f>60000*12</f>
        <v>720000</v>
      </c>
      <c r="D39" s="14">
        <f t="shared" si="1"/>
        <v>720000</v>
      </c>
      <c r="E39" s="14"/>
      <c r="F39" s="14"/>
      <c r="G39" s="14"/>
      <c r="H39" s="14"/>
      <c r="I39" s="14"/>
      <c r="J39" s="14"/>
      <c r="K39" s="14"/>
      <c r="L39" s="14"/>
      <c r="M39" s="30"/>
      <c r="N39" s="14"/>
      <c r="O39" s="14"/>
      <c r="P39" s="14"/>
      <c r="Q39" s="14"/>
    </row>
    <row r="40" spans="2:17" x14ac:dyDescent="0.25">
      <c r="B40" s="10" t="s">
        <v>34</v>
      </c>
      <c r="C40" s="14">
        <v>300000</v>
      </c>
      <c r="D40" s="14">
        <f t="shared" si="1"/>
        <v>300000</v>
      </c>
      <c r="E40" s="14"/>
      <c r="F40" s="14"/>
      <c r="G40" s="14"/>
      <c r="H40" s="14"/>
      <c r="I40" s="14"/>
      <c r="J40" s="14"/>
      <c r="K40" s="14"/>
      <c r="L40" s="14"/>
      <c r="M40" s="30"/>
      <c r="N40" s="14"/>
      <c r="O40" s="14"/>
      <c r="P40" s="14"/>
      <c r="Q40" s="14"/>
    </row>
    <row r="41" spans="2:17" x14ac:dyDescent="0.25">
      <c r="B41" s="10" t="s">
        <v>35</v>
      </c>
      <c r="C41" s="14">
        <v>400000</v>
      </c>
      <c r="D41" s="14">
        <f t="shared" si="1"/>
        <v>400000</v>
      </c>
      <c r="E41" s="14"/>
      <c r="F41" s="14"/>
      <c r="G41" s="14"/>
      <c r="H41" s="14"/>
      <c r="I41" s="14"/>
      <c r="J41" s="14"/>
      <c r="K41" s="14"/>
      <c r="L41" s="14"/>
      <c r="M41" s="30"/>
      <c r="N41" s="14"/>
      <c r="O41" s="14"/>
      <c r="P41" s="14"/>
      <c r="Q41" s="14"/>
    </row>
    <row r="42" spans="2:17" x14ac:dyDescent="0.25">
      <c r="B42" s="9" t="s">
        <v>40</v>
      </c>
      <c r="C42" s="16">
        <f>SUM(C34:C41)</f>
        <v>9348861.2300000004</v>
      </c>
      <c r="D42" s="16">
        <f>SUM(D34:D41)</f>
        <v>5194988.0199999996</v>
      </c>
    </row>
  </sheetData>
  <pageMargins left="0.7" right="0.7" top="0.75" bottom="0.75" header="0.3" footer="0.3"/>
  <ignoredErrors>
    <ignoredError sqref="C32 C37:D41 C34:D36 C33:D3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Cole Henkle</dc:creator>
  <cp:lastModifiedBy>Cole Henkle</cp:lastModifiedBy>
  <dcterms:created xsi:type="dcterms:W3CDTF">2022-07-12T19:21:49Z</dcterms:created>
  <dcterms:modified xsi:type="dcterms:W3CDTF">2022-07-21T13:11:13Z</dcterms:modified>
</cp:coreProperties>
</file>